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zkk070\Desktop\"/>
    </mc:Choice>
  </mc:AlternateContent>
  <xr:revisionPtr revIDLastSave="0" documentId="13_ncr:1_{768B4188-CF10-4558-867B-C72C629AE5F3}" xr6:coauthVersionLast="47" xr6:coauthVersionMax="47" xr10:uidLastSave="{00000000-0000-0000-0000-000000000000}"/>
  <bookViews>
    <workbookView xWindow="-120" yWindow="-120" windowWidth="29040" windowHeight="15840" xr2:uid="{6FACE255-115B-4FDE-8F56-59F279CFE573}"/>
  </bookViews>
  <sheets>
    <sheet name="Beregner" sheetId="1" r:id="rId1"/>
    <sheet name="Data" sheetId="2" state="hidden" r:id="rId2"/>
  </sheets>
  <definedNames>
    <definedName name="Ja_Nej">Data!$C$2:$C$3</definedName>
    <definedName name="Land">Data!$A$2:$A$34</definedName>
    <definedName name="LandL">Data!$M$1:$N$67</definedName>
    <definedName name="Learner">Data!$J$1:$J$2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" i="1" l="1"/>
  <c r="O7" i="1" s="1"/>
  <c r="O4" i="1" l="1"/>
  <c r="O8" i="1"/>
  <c r="N10" i="1" a="1"/>
  <c r="N10" i="1" s="1"/>
  <c r="M9" i="1"/>
  <c r="O9" i="1" s="1"/>
  <c r="M10" i="1"/>
  <c r="O6" i="1" a="1"/>
  <c r="O6" i="1" s="1"/>
  <c r="O10" i="1" l="1"/>
  <c r="O14" i="1" s="1"/>
  <c r="B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<sst xmlns="http://schemas.openxmlformats.org/spreadsheetml/2006/main" count="145" uniqueCount="136">
  <si>
    <t>Destination</t>
  </si>
  <si>
    <t>Afstand</t>
  </si>
  <si>
    <t>Rejsedage</t>
  </si>
  <si>
    <t>Kursusdage</t>
  </si>
  <si>
    <t>Inklusion</t>
  </si>
  <si>
    <t>Grøn</t>
  </si>
  <si>
    <t>Antal rejsende</t>
  </si>
  <si>
    <t>Land</t>
  </si>
  <si>
    <t>Norge</t>
  </si>
  <si>
    <t>Danmark</t>
  </si>
  <si>
    <t>Luxembourg</t>
  </si>
  <si>
    <t>Island</t>
  </si>
  <si>
    <t>Sverige</t>
  </si>
  <si>
    <t>Irland</t>
  </si>
  <si>
    <t>Finland</t>
  </si>
  <si>
    <t>Lichtenstein</t>
  </si>
  <si>
    <t>Holland</t>
  </si>
  <si>
    <t>Østrig</t>
  </si>
  <si>
    <t>Belgien</t>
  </si>
  <si>
    <t>Frankrig</t>
  </si>
  <si>
    <t>Tyskland</t>
  </si>
  <si>
    <t>Italien</t>
  </si>
  <si>
    <t>Spanien</t>
  </si>
  <si>
    <t>Cypern</t>
  </si>
  <si>
    <t>Grækenland</t>
  </si>
  <si>
    <t>Malta</t>
  </si>
  <si>
    <t>Portugal</t>
  </si>
  <si>
    <t>Slovenien</t>
  </si>
  <si>
    <t>Estland</t>
  </si>
  <si>
    <t>Letland</t>
  </si>
  <si>
    <t>Kroatien</t>
  </si>
  <si>
    <t>Slovakiet</t>
  </si>
  <si>
    <t>Tjekkiet</t>
  </si>
  <si>
    <t>Litauen</t>
  </si>
  <si>
    <t>Ungarn</t>
  </si>
  <si>
    <t>Polen</t>
  </si>
  <si>
    <t>Rumænien</t>
  </si>
  <si>
    <t>Bulgarien</t>
  </si>
  <si>
    <t>Serbien</t>
  </si>
  <si>
    <t>Ja/Nej</t>
  </si>
  <si>
    <t>Ja</t>
  </si>
  <si>
    <t>Nej</t>
  </si>
  <si>
    <t>Indtast</t>
  </si>
  <si>
    <t>100-499</t>
  </si>
  <si>
    <t>10-99</t>
  </si>
  <si>
    <t>500-1999</t>
  </si>
  <si>
    <t>2000-2999</t>
  </si>
  <si>
    <t>3000-3999</t>
  </si>
  <si>
    <t>4000-7999</t>
  </si>
  <si>
    <t>8000+</t>
  </si>
  <si>
    <t>Standard</t>
  </si>
  <si>
    <t>Gruppe 1</t>
  </si>
  <si>
    <t>Staff</t>
  </si>
  <si>
    <t>Learner</t>
  </si>
  <si>
    <t>Gruppe 2</t>
  </si>
  <si>
    <t>Gruppe 3</t>
  </si>
  <si>
    <t>Kursusdag</t>
  </si>
  <si>
    <t>Forberedende</t>
  </si>
  <si>
    <t>Anslået tilskud</t>
  </si>
  <si>
    <t xml:space="preserve">Learner </t>
  </si>
  <si>
    <t>Kategori</t>
  </si>
  <si>
    <t xml:space="preserve">Belgien Learner </t>
  </si>
  <si>
    <t xml:space="preserve">Bulgarien Learner </t>
  </si>
  <si>
    <t xml:space="preserve">Cypern Learner </t>
  </si>
  <si>
    <t xml:space="preserve">Danmark Learner </t>
  </si>
  <si>
    <t xml:space="preserve">Estland Learner </t>
  </si>
  <si>
    <t xml:space="preserve">Finland Learner </t>
  </si>
  <si>
    <t xml:space="preserve">Frankrig Learner </t>
  </si>
  <si>
    <t xml:space="preserve">Grækenland Learner </t>
  </si>
  <si>
    <t xml:space="preserve">Holland Learner </t>
  </si>
  <si>
    <t xml:space="preserve">Irland Learner </t>
  </si>
  <si>
    <t xml:space="preserve">Island Learner </t>
  </si>
  <si>
    <t xml:space="preserve">Italien Learner </t>
  </si>
  <si>
    <t xml:space="preserve">Kroatien Learner </t>
  </si>
  <si>
    <t xml:space="preserve">Letland Learner </t>
  </si>
  <si>
    <t xml:space="preserve">Lichtenstein Learner </t>
  </si>
  <si>
    <t xml:space="preserve">Litauen Learner </t>
  </si>
  <si>
    <t xml:space="preserve">Luxembourg Learner </t>
  </si>
  <si>
    <t xml:space="preserve">Malta Learner </t>
  </si>
  <si>
    <t xml:space="preserve">Norge Learner </t>
  </si>
  <si>
    <t xml:space="preserve">Polen Learner </t>
  </si>
  <si>
    <t xml:space="preserve">Portugal Learner </t>
  </si>
  <si>
    <t xml:space="preserve">Rumænien Learner </t>
  </si>
  <si>
    <t xml:space="preserve">Serbien Learner </t>
  </si>
  <si>
    <t xml:space="preserve">Slovakiet Learner </t>
  </si>
  <si>
    <t xml:space="preserve">Slovenien Learner </t>
  </si>
  <si>
    <t xml:space="preserve">Spanien Learner </t>
  </si>
  <si>
    <t xml:space="preserve">Sverige Learner </t>
  </si>
  <si>
    <t xml:space="preserve">Tjekkiet Learner </t>
  </si>
  <si>
    <t xml:space="preserve">Tyskland Learner </t>
  </si>
  <si>
    <t xml:space="preserve">Ungarn Learner </t>
  </si>
  <si>
    <t xml:space="preserve">Østrig Learner </t>
  </si>
  <si>
    <t>Belgien Staff</t>
  </si>
  <si>
    <t>Bulgarien Staff</t>
  </si>
  <si>
    <t>Cypern Staff</t>
  </si>
  <si>
    <t>Danmark Staff</t>
  </si>
  <si>
    <t>Estland Staff</t>
  </si>
  <si>
    <t>Finland Staff</t>
  </si>
  <si>
    <t>Frankrig Staff</t>
  </si>
  <si>
    <t>Grækenland Staff</t>
  </si>
  <si>
    <t>Holland Staff</t>
  </si>
  <si>
    <t>Irland Staff</t>
  </si>
  <si>
    <t>Island Staff</t>
  </si>
  <si>
    <t>Italien Staff</t>
  </si>
  <si>
    <t>Kroatien Staff</t>
  </si>
  <si>
    <t>Letland Staff</t>
  </si>
  <si>
    <t>Lichtenstein Staff</t>
  </si>
  <si>
    <t>Litauen Staff</t>
  </si>
  <si>
    <t>Luxembourg Staff</t>
  </si>
  <si>
    <t>Malta Staff</t>
  </si>
  <si>
    <t>Norge Staff</t>
  </si>
  <si>
    <t>Polen Staff</t>
  </si>
  <si>
    <t>Portugal Staff</t>
  </si>
  <si>
    <t>Rumænien Staff</t>
  </si>
  <si>
    <t>Serbien Staff</t>
  </si>
  <si>
    <t>Slovakiet Staff</t>
  </si>
  <si>
    <t>Slovenien Staff</t>
  </si>
  <si>
    <t>Spanien Staff</t>
  </si>
  <si>
    <t>Sverige Staff</t>
  </si>
  <si>
    <t>Tjekkiet Staff</t>
  </si>
  <si>
    <t>Tyskland Staff</t>
  </si>
  <si>
    <t>Ungarn Staff</t>
  </si>
  <si>
    <t>Østrig Staff</t>
  </si>
  <si>
    <t xml:space="preserve">Tyrkiet Learner </t>
  </si>
  <si>
    <t>Tyrkiet</t>
  </si>
  <si>
    <t>Nordmakedonien</t>
  </si>
  <si>
    <t xml:space="preserve">Nordmakedonien Learner </t>
  </si>
  <si>
    <t>Nordmakedonien Staff</t>
  </si>
  <si>
    <t>Tyrkiet Staff</t>
  </si>
  <si>
    <t>LandL</t>
  </si>
  <si>
    <t>Rate</t>
  </si>
  <si>
    <t>euro</t>
  </si>
  <si>
    <t>km</t>
  </si>
  <si>
    <t>dage</t>
  </si>
  <si>
    <t>personer</t>
  </si>
  <si>
    <t>vælg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</si>
</sst>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/>
    <xf numFmtId="0" fontId="1" fillId="0" borderId="0" xfId="0" applyFont="1"/>
    <xf numFmtId="0" fontId="1" fillId="0" borderId="0" xfId="0" applyFo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0</xdr:row>
      <xdr:rowOff>171451</xdr:rowOff>
    </xdr:from>
    <xdr:to>
      <xdr:col>11</xdr:col>
      <xdr:colOff>476250</xdr:colOff>
      <xdr:row>12</xdr:row>
      <xdr:rowOff>114301</xdr:rowOff>
    </xdr:to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CE6F6C26-5767-24E8-3072-54E1C34700E3}"/>
            </a:ext>
          </a:extLst>
        </xdr:cNvPr>
        <xdr:cNvSpPr txBox="1"/>
      </xdr:nvSpPr>
      <xdr:spPr>
        <a:xfrm>
          <a:off x="2971800" y="171451"/>
          <a:ext cx="4543425" cy="2038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- I kategori skal vælge staff eller learner</a:t>
          </a:r>
          <a:br>
            <a:rPr lang="da-DK" sz="1100"/>
          </a:br>
          <a:r>
            <a:rPr lang="da-DK" sz="1100"/>
            <a:t>- I antal rejsende</a:t>
          </a:r>
          <a:r>
            <a:rPr lang="da-DK" sz="1100" baseline="0"/>
            <a:t> skal indtastes antal rejsende - mindst 2</a:t>
          </a:r>
          <a:br>
            <a:rPr lang="da-DK" sz="1100" baseline="0"/>
          </a:br>
          <a:r>
            <a:rPr lang="da-D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Ved forberedende besøg vælges ja eller nej på rullelisten</a:t>
          </a:r>
          <a:endParaRPr lang="da-DK" sz="1100" baseline="0"/>
        </a:p>
        <a:p>
          <a:r>
            <a:rPr lang="da-DK" sz="1100" baseline="0"/>
            <a:t>- I destination vælges land fra rullelisten</a:t>
          </a:r>
        </a:p>
        <a:p>
          <a:r>
            <a:rPr lang="da-DK" sz="1100" baseline="0"/>
            <a:t>- Afstand - besøg: https://erasmus-plus.ec.europa.eu/resources-and-tools/distance-calculator</a:t>
          </a:r>
          <a:br>
            <a:rPr lang="da-DK" sz="1100" baseline="0"/>
          </a:br>
          <a:r>
            <a:rPr lang="da-DK" sz="1100" baseline="0"/>
            <a:t>Beregn afstanden og indtast det antal km beregneren returnerer.</a:t>
          </a:r>
          <a:br>
            <a:rPr lang="da-DK" sz="1100" baseline="0"/>
          </a:br>
          <a:r>
            <a:rPr lang="da-DK" sz="1100" baseline="0"/>
            <a:t>- Rejsedage - indtast antal dage, turen varer</a:t>
          </a:r>
        </a:p>
        <a:p>
          <a:r>
            <a:rPr lang="da-DK" sz="1100" baseline="0"/>
            <a:t>- Kursusdage - indtast antal dage, der bliver deltaget i kursus - forudsat, der deltages i et kursus. (skal være mindre end rejsedage)</a:t>
          </a:r>
        </a:p>
        <a:p>
          <a:r>
            <a:rPr lang="da-DK" sz="1100" baseline="0"/>
            <a:t>- Inklusion - vælg ja eller nej på rullelisten</a:t>
          </a:r>
        </a:p>
        <a:p>
          <a:r>
            <a:rPr lang="da-DK" sz="1100" baseline="0"/>
            <a:t>- Grøn - vælg ja eller nej på rullelisten</a:t>
          </a:r>
          <a:br>
            <a:rPr lang="da-DK" sz="1100" baseline="0"/>
          </a:br>
          <a:endParaRPr lang="da-DK" sz="1100" baseline="0"/>
        </a:p>
      </xdr:txBody>
    </xdr:sp>
    <xdr:clientData/>
  </xdr:twoCellAnchor>
  <xdr:twoCellAnchor>
    <xdr:from>
      <xdr:col>4</xdr:col>
      <xdr:colOff>171450</xdr:colOff>
      <xdr:row>14</xdr:row>
      <xdr:rowOff>66675</xdr:rowOff>
    </xdr:from>
    <xdr:to>
      <xdr:col>11</xdr:col>
      <xdr:colOff>466725</xdr:colOff>
      <xdr:row>28</xdr:row>
      <xdr:rowOff>9525</xdr:rowOff>
    </xdr:to>
    <xdr:sp macro="" textlink="">
      <xdr:nvSpPr>
        <xdr:cNvPr id="3" name="Tekstfelt 2">
          <a:extLst>
            <a:ext uri="{FF2B5EF4-FFF2-40B4-BE49-F238E27FC236}">
              <a16:creationId xmlns:a16="http://schemas.microsoft.com/office/drawing/2014/main" id="{CA08F5AB-FF84-92A6-8946-88E252194D7A}"/>
            </a:ext>
          </a:extLst>
        </xdr:cNvPr>
        <xdr:cNvSpPr txBox="1"/>
      </xdr:nvSpPr>
      <xdr:spPr>
        <a:xfrm>
          <a:off x="3133725" y="2543175"/>
          <a:ext cx="4562475" cy="2609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 b="1"/>
            <a:t>Hvor</a:t>
          </a:r>
          <a:r>
            <a:rPr lang="da-DK" sz="1100" b="1" baseline="0"/>
            <a:t>når skal man sige ja til inklusion?</a:t>
          </a:r>
        </a:p>
        <a:p>
          <a:endParaRPr lang="da-DK" sz="1100" baseline="0"/>
        </a:p>
        <a:p>
          <a:r>
            <a:rPr lang="da-DK" sz="1100" baseline="0"/>
            <a:t>Hvis den rejsende har brug for særlig støtte, fx kørestol, enkeltværelse eller støtteperson.</a:t>
          </a:r>
        </a:p>
        <a:p>
          <a:endParaRPr lang="da-DK" sz="1100" baseline="0"/>
        </a:p>
        <a:p>
          <a:r>
            <a:rPr lang="da-DK" sz="1100" baseline="0"/>
            <a:t>Hvis den rejsende vurderes at have brug for ekstra støtte ifm forberedelse, under rejsen eller ved hjemkomst. </a:t>
          </a:r>
          <a:br>
            <a:rPr lang="da-DK" sz="1100" baseline="0"/>
          </a:br>
          <a:br>
            <a:rPr lang="da-DK" sz="1100" baseline="0"/>
          </a:br>
          <a:r>
            <a:rPr lang="da-DK" sz="1100" b="1" baseline="0"/>
            <a:t>Hvornår skal man sige ja til grøn?</a:t>
          </a:r>
          <a:br>
            <a:rPr lang="da-DK" sz="1100" b="1" baseline="0"/>
          </a:br>
          <a:br>
            <a:rPr lang="da-DK" sz="1100" b="1" baseline="0"/>
          </a:br>
          <a:r>
            <a:rPr lang="da-DK" sz="1100" b="0" baseline="0"/>
            <a:t>Hvis du rejser med fx tog, bus eller delebil.</a:t>
          </a:r>
          <a:br>
            <a:rPr lang="da-DK" sz="1100" b="0" baseline="0"/>
          </a:br>
          <a:br>
            <a:rPr lang="da-DK" sz="1100" b="0" baseline="0"/>
          </a:br>
          <a:r>
            <a:rPr lang="da-DK" sz="1100" b="0" baseline="0"/>
            <a:t>Hvis du overnatter på et bæredygtigt overnatningssted.</a:t>
          </a:r>
          <a:endParaRPr lang="da-DK" sz="1100" b="1"/>
        </a:p>
      </xdr:txBody>
    </xdr:sp>
    <xdr:clientData/>
  </xdr:twoCellAnchor>
  <xdr:twoCellAnchor>
    <xdr:from>
      <xdr:col>12</xdr:col>
      <xdr:colOff>247650</xdr:colOff>
      <xdr:row>2</xdr:row>
      <xdr:rowOff>142875</xdr:rowOff>
    </xdr:from>
    <xdr:to>
      <xdr:col>18</xdr:col>
      <xdr:colOff>590550</xdr:colOff>
      <xdr:row>14</xdr:row>
      <xdr:rowOff>66675</xdr:rowOff>
    </xdr:to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805A82A7-EA47-D5C0-8305-3DC88FB4A73F}"/>
            </a:ext>
          </a:extLst>
        </xdr:cNvPr>
        <xdr:cNvSpPr txBox="1"/>
      </xdr:nvSpPr>
      <xdr:spPr>
        <a:xfrm>
          <a:off x="8086725" y="523875"/>
          <a:ext cx="4000500" cy="220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OBS!</a:t>
          </a:r>
        </a:p>
        <a:p>
          <a:r>
            <a:rPr lang="da-DK" sz="1100"/>
            <a:t>Resultatet i denne beregner er ikke garanti for et tilskud af en bestemt størrelse,</a:t>
          </a:r>
          <a:r>
            <a:rPr lang="da-DK" sz="1100" baseline="0"/>
            <a:t> men kan give et fingerpeg om, hvor stort et tilskud, der kan blive tale om.</a:t>
          </a:r>
          <a:br>
            <a:rPr lang="da-DK" sz="1100"/>
          </a:br>
          <a:br>
            <a:rPr lang="da-DK" sz="1100"/>
          </a:br>
          <a:r>
            <a:rPr lang="da-DK" sz="1100"/>
            <a:t>Et eventuelt tilskud skal bevilges via ansøgningsportalen. </a:t>
          </a:r>
          <a:br>
            <a:rPr lang="da-DK" sz="1100"/>
          </a:br>
          <a:br>
            <a:rPr lang="da-DK" sz="1100"/>
          </a:br>
          <a:r>
            <a:rPr lang="da-DK" sz="1100"/>
            <a:t>Der vil stå #I/T i anslået tilskud, indtil der er valgt kategori</a:t>
          </a:r>
          <a:r>
            <a:rPr lang="da-DK" sz="1100" baseline="0"/>
            <a:t>, antal rejsedage og destination.</a:t>
          </a:r>
          <a:br>
            <a:rPr lang="da-DK" sz="1100"/>
          </a:br>
          <a:r>
            <a:rPr lang="da-DK" sz="1100" b="1"/>
            <a:t>Betaling</a:t>
          </a:r>
          <a:r>
            <a:rPr lang="da-DK" sz="1100" b="1" baseline="0"/>
            <a:t> for kursus er sat til 80 euro pr. dag. </a:t>
          </a:r>
        </a:p>
        <a:p>
          <a:r>
            <a:rPr lang="da-DK" sz="1100" b="1" baseline="0"/>
            <a:t>Hvis kursusafgiften er mindre end 80 euro pr. dag, bliver tilskuddet forholdsvist mindre. </a:t>
          </a:r>
          <a:endParaRPr lang="da-DK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0D24C-D4DC-4FD0-9C44-A6649B78B273}">
  <dimension ref="A1:O14"/>
  <sheetViews>
    <sheetView tabSelected="1" workbookViewId="0">
      <selection activeCell="O19" sqref="O19"/>
    </sheetView>
  </sheetViews>
  <sheetFormatPr defaultRowHeight="15" x14ac:dyDescent="0.25"/>
  <cols>
    <col min="1" max="1" width="14.28515625" style="2" bestFit="1" customWidth="1"/>
    <col min="2" max="2" width="11.85546875" style="2" bestFit="1" customWidth="1"/>
    <col min="3" max="16384" width="9.140625" style="2"/>
  </cols>
  <sheetData>
    <row r="1" spans="1:15" x14ac:dyDescent="0.25">
      <c r="B1" s="2" t="s">
        <v>42</v>
      </c>
    </row>
    <row r="2" spans="1:15" x14ac:dyDescent="0.25">
      <c r="A2" s="2" t="s">
        <v>60</v>
      </c>
      <c r="B2" s="3"/>
      <c r="C2" s="2" t="s">
        <v>135</v>
      </c>
    </row>
    <row r="3" spans="1:15" x14ac:dyDescent="0.25">
      <c r="A3" s="2" t="s">
        <v>6</v>
      </c>
      <c r="B3" s="3"/>
      <c r="C3" s="2" t="s">
        <v>134</v>
      </c>
    </row>
    <row r="4" spans="1:15" x14ac:dyDescent="0.25">
      <c r="A4" s="2" t="s">
        <v>57</v>
      </c>
      <c r="B4" s="3"/>
      <c r="C4" s="2" t="s">
        <v>135</v>
      </c>
      <c r="O4" s="2">
        <f>IF(B4="Ja",575*B3,0)</f>
        <v>0</v>
      </c>
    </row>
    <row r="5" spans="1:15" x14ac:dyDescent="0.25">
      <c r="A5" s="2" t="s">
        <v>0</v>
      </c>
      <c r="B5" s="3"/>
      <c r="C5" s="2" t="s">
        <v>135</v>
      </c>
    </row>
    <row r="6" spans="1:15" x14ac:dyDescent="0.25">
      <c r="A6" s="2" t="s">
        <v>1</v>
      </c>
      <c r="B6" s="3"/>
      <c r="C6" s="2" t="s">
        <v>132</v>
      </c>
      <c r="O6" s="2" cm="1">
        <f t="array" ref="O6">_xlfn.IFS(B6&lt;1,0,B6&lt;99,23,B6&lt;499,180,B6&lt;1999,275,B6&lt;2999,360,B6&lt;3999,530,B6&lt;7999,820,B6&gt;8000,1500)</f>
        <v>0</v>
      </c>
    </row>
    <row r="7" spans="1:15" x14ac:dyDescent="0.25">
      <c r="A7" s="2" t="s">
        <v>2</v>
      </c>
      <c r="B7" s="3"/>
      <c r="C7" s="2" t="s">
        <v>133</v>
      </c>
      <c r="N7" s="2" t="e">
        <f>VLOOKUP(_xlfn.CONCAT(B5," ",B2),Data!M:N,2,FALSE)</f>
        <v>#N/A</v>
      </c>
      <c r="O7" s="2" t="e">
        <f>N7*B7</f>
        <v>#N/A</v>
      </c>
    </row>
    <row r="8" spans="1:15" x14ac:dyDescent="0.25">
      <c r="A8" s="2" t="s">
        <v>3</v>
      </c>
      <c r="B8" s="3"/>
      <c r="C8" s="2" t="s">
        <v>133</v>
      </c>
      <c r="O8" s="2">
        <f>MIN(B8*80,800)</f>
        <v>0</v>
      </c>
    </row>
    <row r="9" spans="1:15" x14ac:dyDescent="0.25">
      <c r="A9" s="2" t="s">
        <v>4</v>
      </c>
      <c r="B9" s="3"/>
      <c r="C9" s="2" t="s">
        <v>135</v>
      </c>
      <c r="M9" s="2">
        <f>IF(B9="Ja",1,0)</f>
        <v>0</v>
      </c>
      <c r="O9" s="2">
        <f>IF(M9=1,100,0)</f>
        <v>0</v>
      </c>
    </row>
    <row r="10" spans="1:15" x14ac:dyDescent="0.25">
      <c r="A10" s="2" t="s">
        <v>5</v>
      </c>
      <c r="B10" s="3"/>
      <c r="C10" s="2" t="s">
        <v>135</v>
      </c>
      <c r="M10" s="2">
        <f>IF(B10="Ja",1,0)</f>
        <v>0</v>
      </c>
      <c r="N10" s="2" cm="1">
        <f t="array" ref="N10">_xlfn.IFS(B6&lt;100,0,B6&lt;500,30,B6&lt;2000,45,B6&lt;3000,50,B6&lt;4000,80)</f>
        <v>0</v>
      </c>
      <c r="O10" s="2">
        <f>IF(M10=1,N10,0)</f>
        <v>0</v>
      </c>
    </row>
    <row r="14" spans="1:15" x14ac:dyDescent="0.25">
      <c r="A14" s="2" t="s">
        <v>58</v>
      </c>
      <c r="B14" s="2">
        <f>IFERROR(IF(B4="Ja",O4,O14),0)</f>
        <v>0</v>
      </c>
      <c r="C14" s="2" t="s">
        <v>131</v>
      </c>
      <c r="O14" s="2" t="e">
        <f>SUM(O6+O8+O7+O9+O10)*B3</f>
        <v>#N/A</v>
      </c>
    </row>
  </sheetData>
  <dataValidations count="3">
    <dataValidation type="list" allowBlank="1" showInputMessage="1" showErrorMessage="1" sqref="B5" xr:uid="{0FEAB0F1-2BF2-46B3-A32F-17A30C35C0B3}">
      <formula1>Land</formula1>
    </dataValidation>
    <dataValidation type="list" allowBlank="1" showInputMessage="1" showErrorMessage="1" sqref="B9:B10 B4" xr:uid="{72AD9272-5515-4545-9C91-85B24A48F4C9}">
      <formula1>Ja_Nej</formula1>
    </dataValidation>
    <dataValidation type="list" allowBlank="1" showInputMessage="1" showErrorMessage="1" sqref="B2" xr:uid="{8D0DF340-D783-484B-A22D-1080538BB9B8}">
      <formula1>Learner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3915B-25E8-4F93-BA2C-2F9C32E769DA}">
  <dimension ref="A1:N67"/>
  <sheetViews>
    <sheetView workbookViewId="0">
      <selection activeCell="J2" sqref="J2"/>
    </sheetView>
  </sheetViews>
  <sheetFormatPr defaultRowHeight="15" x14ac:dyDescent="0.25"/>
  <cols>
    <col min="1" max="1" width="16.5703125" bestFit="1" customWidth="1"/>
  </cols>
  <sheetData>
    <row r="1" spans="1:14" x14ac:dyDescent="0.25">
      <c r="A1" t="s">
        <v>7</v>
      </c>
      <c r="C1" t="s">
        <v>39</v>
      </c>
      <c r="F1" t="s">
        <v>50</v>
      </c>
      <c r="G1" t="s">
        <v>5</v>
      </c>
      <c r="J1" t="s">
        <v>59</v>
      </c>
      <c r="M1" t="s">
        <v>129</v>
      </c>
      <c r="N1" t="s">
        <v>130</v>
      </c>
    </row>
    <row r="2" spans="1:14" x14ac:dyDescent="0.25">
      <c r="A2" t="s">
        <v>18</v>
      </c>
      <c r="C2" t="s">
        <v>40</v>
      </c>
      <c r="E2" s="1" t="s">
        <v>44</v>
      </c>
      <c r="F2">
        <v>23</v>
      </c>
      <c r="J2" t="s">
        <v>52</v>
      </c>
      <c r="M2" t="s">
        <v>61</v>
      </c>
      <c r="N2">
        <v>104</v>
      </c>
    </row>
    <row r="3" spans="1:14" x14ac:dyDescent="0.25">
      <c r="A3" t="s">
        <v>37</v>
      </c>
      <c r="C3" t="s">
        <v>41</v>
      </c>
      <c r="E3" t="s">
        <v>43</v>
      </c>
      <c r="F3">
        <v>180</v>
      </c>
      <c r="G3">
        <v>210</v>
      </c>
      <c r="M3" t="s">
        <v>62</v>
      </c>
      <c r="N3">
        <v>88</v>
      </c>
    </row>
    <row r="4" spans="1:14" x14ac:dyDescent="0.25">
      <c r="A4" t="s">
        <v>23</v>
      </c>
      <c r="E4" t="s">
        <v>45</v>
      </c>
      <c r="F4">
        <v>275</v>
      </c>
      <c r="G4">
        <v>320</v>
      </c>
      <c r="M4" t="s">
        <v>63</v>
      </c>
      <c r="N4">
        <v>104</v>
      </c>
    </row>
    <row r="5" spans="1:14" x14ac:dyDescent="0.25">
      <c r="A5" t="s">
        <v>9</v>
      </c>
      <c r="E5" t="s">
        <v>46</v>
      </c>
      <c r="F5">
        <v>360</v>
      </c>
      <c r="G5">
        <v>410</v>
      </c>
      <c r="M5" t="s">
        <v>64</v>
      </c>
      <c r="N5">
        <v>120</v>
      </c>
    </row>
    <row r="6" spans="1:14" x14ac:dyDescent="0.25">
      <c r="A6" t="s">
        <v>28</v>
      </c>
      <c r="E6" t="s">
        <v>47</v>
      </c>
      <c r="F6">
        <v>530</v>
      </c>
      <c r="G6">
        <v>610</v>
      </c>
      <c r="M6" t="s">
        <v>65</v>
      </c>
      <c r="N6">
        <v>88</v>
      </c>
    </row>
    <row r="7" spans="1:14" x14ac:dyDescent="0.25">
      <c r="A7" t="s">
        <v>14</v>
      </c>
      <c r="E7" t="s">
        <v>48</v>
      </c>
      <c r="F7">
        <v>820</v>
      </c>
      <c r="M7" t="s">
        <v>66</v>
      </c>
      <c r="N7">
        <v>120</v>
      </c>
    </row>
    <row r="8" spans="1:14" x14ac:dyDescent="0.25">
      <c r="A8" t="s">
        <v>19</v>
      </c>
      <c r="E8" t="s">
        <v>49</v>
      </c>
      <c r="F8">
        <v>1500</v>
      </c>
      <c r="M8" t="s">
        <v>67</v>
      </c>
      <c r="N8">
        <v>104</v>
      </c>
    </row>
    <row r="9" spans="1:14" x14ac:dyDescent="0.25">
      <c r="A9" t="s">
        <v>24</v>
      </c>
      <c r="M9" t="s">
        <v>68</v>
      </c>
      <c r="N9">
        <v>104</v>
      </c>
    </row>
    <row r="10" spans="1:14" x14ac:dyDescent="0.25">
      <c r="A10" t="s">
        <v>16</v>
      </c>
      <c r="F10" t="s">
        <v>52</v>
      </c>
      <c r="G10" t="s">
        <v>53</v>
      </c>
      <c r="M10" t="s">
        <v>69</v>
      </c>
      <c r="N10">
        <v>104</v>
      </c>
    </row>
    <row r="11" spans="1:14" x14ac:dyDescent="0.25">
      <c r="A11" t="s">
        <v>13</v>
      </c>
      <c r="E11" t="s">
        <v>51</v>
      </c>
      <c r="F11">
        <v>180</v>
      </c>
      <c r="G11">
        <v>120</v>
      </c>
      <c r="M11" t="s">
        <v>70</v>
      </c>
      <c r="N11">
        <v>120</v>
      </c>
    </row>
    <row r="12" spans="1:14" x14ac:dyDescent="0.25">
      <c r="A12" t="s">
        <v>11</v>
      </c>
      <c r="E12" t="s">
        <v>54</v>
      </c>
      <c r="F12">
        <v>160</v>
      </c>
      <c r="G12">
        <v>104</v>
      </c>
      <c r="M12" t="s">
        <v>71</v>
      </c>
      <c r="N12">
        <v>120</v>
      </c>
    </row>
    <row r="13" spans="1:14" x14ac:dyDescent="0.25">
      <c r="A13" t="s">
        <v>21</v>
      </c>
      <c r="E13" t="s">
        <v>55</v>
      </c>
      <c r="F13">
        <v>140</v>
      </c>
      <c r="G13">
        <v>88</v>
      </c>
      <c r="M13" t="s">
        <v>72</v>
      </c>
      <c r="N13">
        <v>104</v>
      </c>
    </row>
    <row r="14" spans="1:14" x14ac:dyDescent="0.25">
      <c r="A14" t="s">
        <v>30</v>
      </c>
      <c r="M14" t="s">
        <v>73</v>
      </c>
      <c r="N14">
        <v>88</v>
      </c>
    </row>
    <row r="15" spans="1:14" x14ac:dyDescent="0.25">
      <c r="A15" t="s">
        <v>29</v>
      </c>
      <c r="E15" t="s">
        <v>56</v>
      </c>
      <c r="F15">
        <v>80</v>
      </c>
      <c r="M15" t="s">
        <v>74</v>
      </c>
      <c r="N15">
        <v>88</v>
      </c>
    </row>
    <row r="16" spans="1:14" x14ac:dyDescent="0.25">
      <c r="A16" t="s">
        <v>15</v>
      </c>
      <c r="M16" t="s">
        <v>75</v>
      </c>
      <c r="N16">
        <v>120</v>
      </c>
    </row>
    <row r="17" spans="1:14" x14ac:dyDescent="0.25">
      <c r="A17" t="s">
        <v>33</v>
      </c>
      <c r="E17" t="s">
        <v>4</v>
      </c>
      <c r="F17">
        <v>100</v>
      </c>
      <c r="M17" t="s">
        <v>76</v>
      </c>
      <c r="N17">
        <v>88</v>
      </c>
    </row>
    <row r="18" spans="1:14" x14ac:dyDescent="0.25">
      <c r="A18" t="s">
        <v>10</v>
      </c>
      <c r="M18" t="s">
        <v>77</v>
      </c>
      <c r="N18">
        <v>120</v>
      </c>
    </row>
    <row r="19" spans="1:14" x14ac:dyDescent="0.25">
      <c r="A19" t="s">
        <v>25</v>
      </c>
      <c r="E19" t="s">
        <v>57</v>
      </c>
      <c r="F19">
        <v>575</v>
      </c>
      <c r="M19" t="s">
        <v>78</v>
      </c>
      <c r="N19">
        <v>104</v>
      </c>
    </row>
    <row r="20" spans="1:14" x14ac:dyDescent="0.25">
      <c r="A20" t="s">
        <v>125</v>
      </c>
      <c r="M20" t="s">
        <v>126</v>
      </c>
      <c r="N20">
        <v>88</v>
      </c>
    </row>
    <row r="21" spans="1:14" x14ac:dyDescent="0.25">
      <c r="A21" t="s">
        <v>8</v>
      </c>
      <c r="M21" t="s">
        <v>79</v>
      </c>
      <c r="N21">
        <v>120</v>
      </c>
    </row>
    <row r="22" spans="1:14" x14ac:dyDescent="0.25">
      <c r="A22" t="s">
        <v>35</v>
      </c>
      <c r="M22" t="s">
        <v>80</v>
      </c>
      <c r="N22">
        <v>88</v>
      </c>
    </row>
    <row r="23" spans="1:14" x14ac:dyDescent="0.25">
      <c r="A23" t="s">
        <v>26</v>
      </c>
      <c r="M23" t="s">
        <v>81</v>
      </c>
      <c r="N23">
        <v>104</v>
      </c>
    </row>
    <row r="24" spans="1:14" x14ac:dyDescent="0.25">
      <c r="A24" t="s">
        <v>36</v>
      </c>
      <c r="M24" t="s">
        <v>82</v>
      </c>
      <c r="N24">
        <v>88</v>
      </c>
    </row>
    <row r="25" spans="1:14" x14ac:dyDescent="0.25">
      <c r="A25" t="s">
        <v>38</v>
      </c>
      <c r="M25" t="s">
        <v>83</v>
      </c>
      <c r="N25">
        <v>88</v>
      </c>
    </row>
    <row r="26" spans="1:14" x14ac:dyDescent="0.25">
      <c r="A26" t="s">
        <v>31</v>
      </c>
      <c r="M26" t="s">
        <v>84</v>
      </c>
      <c r="N26">
        <v>88</v>
      </c>
    </row>
    <row r="27" spans="1:14" x14ac:dyDescent="0.25">
      <c r="A27" t="s">
        <v>27</v>
      </c>
      <c r="M27" t="s">
        <v>85</v>
      </c>
      <c r="N27">
        <v>88</v>
      </c>
    </row>
    <row r="28" spans="1:14" x14ac:dyDescent="0.25">
      <c r="A28" t="s">
        <v>22</v>
      </c>
      <c r="M28" t="s">
        <v>86</v>
      </c>
      <c r="N28">
        <v>104</v>
      </c>
    </row>
    <row r="29" spans="1:14" x14ac:dyDescent="0.25">
      <c r="A29" t="s">
        <v>12</v>
      </c>
      <c r="M29" t="s">
        <v>87</v>
      </c>
      <c r="N29">
        <v>120</v>
      </c>
    </row>
    <row r="30" spans="1:14" x14ac:dyDescent="0.25">
      <c r="A30" t="s">
        <v>32</v>
      </c>
      <c r="M30" t="s">
        <v>88</v>
      </c>
      <c r="N30">
        <v>88</v>
      </c>
    </row>
    <row r="31" spans="1:14" x14ac:dyDescent="0.25">
      <c r="A31" t="s">
        <v>124</v>
      </c>
      <c r="M31" t="s">
        <v>123</v>
      </c>
      <c r="N31">
        <v>88</v>
      </c>
    </row>
    <row r="32" spans="1:14" x14ac:dyDescent="0.25">
      <c r="A32" t="s">
        <v>20</v>
      </c>
      <c r="M32" t="s">
        <v>89</v>
      </c>
      <c r="N32">
        <v>104</v>
      </c>
    </row>
    <row r="33" spans="1:14" x14ac:dyDescent="0.25">
      <c r="A33" t="s">
        <v>34</v>
      </c>
      <c r="M33" t="s">
        <v>90</v>
      </c>
      <c r="N33">
        <v>88</v>
      </c>
    </row>
    <row r="34" spans="1:14" x14ac:dyDescent="0.25">
      <c r="A34" t="s">
        <v>17</v>
      </c>
      <c r="M34" t="s">
        <v>91</v>
      </c>
      <c r="N34">
        <v>104</v>
      </c>
    </row>
    <row r="35" spans="1:14" x14ac:dyDescent="0.25">
      <c r="M35" t="s">
        <v>92</v>
      </c>
      <c r="N35">
        <v>160</v>
      </c>
    </row>
    <row r="36" spans="1:14" x14ac:dyDescent="0.25">
      <c r="M36" t="s">
        <v>93</v>
      </c>
      <c r="N36">
        <v>140</v>
      </c>
    </row>
    <row r="37" spans="1:14" x14ac:dyDescent="0.25">
      <c r="M37" t="s">
        <v>94</v>
      </c>
      <c r="N37">
        <v>160</v>
      </c>
    </row>
    <row r="38" spans="1:14" x14ac:dyDescent="0.25">
      <c r="M38" t="s">
        <v>95</v>
      </c>
      <c r="N38">
        <v>180</v>
      </c>
    </row>
    <row r="39" spans="1:14" x14ac:dyDescent="0.25">
      <c r="M39" t="s">
        <v>96</v>
      </c>
      <c r="N39">
        <v>140</v>
      </c>
    </row>
    <row r="40" spans="1:14" x14ac:dyDescent="0.25">
      <c r="M40" t="s">
        <v>97</v>
      </c>
      <c r="N40">
        <v>180</v>
      </c>
    </row>
    <row r="41" spans="1:14" x14ac:dyDescent="0.25">
      <c r="M41" t="s">
        <v>98</v>
      </c>
      <c r="N41">
        <v>160</v>
      </c>
    </row>
    <row r="42" spans="1:14" x14ac:dyDescent="0.25">
      <c r="M42" t="s">
        <v>99</v>
      </c>
      <c r="N42">
        <v>160</v>
      </c>
    </row>
    <row r="43" spans="1:14" x14ac:dyDescent="0.25">
      <c r="M43" t="s">
        <v>100</v>
      </c>
      <c r="N43">
        <v>160</v>
      </c>
    </row>
    <row r="44" spans="1:14" x14ac:dyDescent="0.25">
      <c r="M44" t="s">
        <v>101</v>
      </c>
      <c r="N44">
        <v>180</v>
      </c>
    </row>
    <row r="45" spans="1:14" x14ac:dyDescent="0.25">
      <c r="M45" t="s">
        <v>102</v>
      </c>
      <c r="N45">
        <v>180</v>
      </c>
    </row>
    <row r="46" spans="1:14" x14ac:dyDescent="0.25">
      <c r="M46" t="s">
        <v>103</v>
      </c>
      <c r="N46">
        <v>160</v>
      </c>
    </row>
    <row r="47" spans="1:14" x14ac:dyDescent="0.25">
      <c r="M47" t="s">
        <v>104</v>
      </c>
      <c r="N47">
        <v>140</v>
      </c>
    </row>
    <row r="48" spans="1:14" x14ac:dyDescent="0.25">
      <c r="M48" t="s">
        <v>105</v>
      </c>
      <c r="N48">
        <v>140</v>
      </c>
    </row>
    <row r="49" spans="13:14" x14ac:dyDescent="0.25">
      <c r="M49" t="s">
        <v>106</v>
      </c>
      <c r="N49">
        <v>180</v>
      </c>
    </row>
    <row r="50" spans="13:14" x14ac:dyDescent="0.25">
      <c r="M50" t="s">
        <v>107</v>
      </c>
      <c r="N50">
        <v>140</v>
      </c>
    </row>
    <row r="51" spans="13:14" x14ac:dyDescent="0.25">
      <c r="M51" t="s">
        <v>108</v>
      </c>
      <c r="N51">
        <v>180</v>
      </c>
    </row>
    <row r="52" spans="13:14" x14ac:dyDescent="0.25">
      <c r="M52" t="s">
        <v>109</v>
      </c>
      <c r="N52">
        <v>160</v>
      </c>
    </row>
    <row r="53" spans="13:14" x14ac:dyDescent="0.25">
      <c r="M53" t="s">
        <v>127</v>
      </c>
      <c r="N53">
        <v>140</v>
      </c>
    </row>
    <row r="54" spans="13:14" x14ac:dyDescent="0.25">
      <c r="M54" t="s">
        <v>110</v>
      </c>
      <c r="N54">
        <v>180</v>
      </c>
    </row>
    <row r="55" spans="13:14" x14ac:dyDescent="0.25">
      <c r="M55" t="s">
        <v>111</v>
      </c>
      <c r="N55">
        <v>140</v>
      </c>
    </row>
    <row r="56" spans="13:14" x14ac:dyDescent="0.25">
      <c r="M56" t="s">
        <v>112</v>
      </c>
      <c r="N56">
        <v>160</v>
      </c>
    </row>
    <row r="57" spans="13:14" x14ac:dyDescent="0.25">
      <c r="M57" t="s">
        <v>113</v>
      </c>
      <c r="N57">
        <v>140</v>
      </c>
    </row>
    <row r="58" spans="13:14" x14ac:dyDescent="0.25">
      <c r="M58" t="s">
        <v>114</v>
      </c>
      <c r="N58">
        <v>140</v>
      </c>
    </row>
    <row r="59" spans="13:14" x14ac:dyDescent="0.25">
      <c r="M59" t="s">
        <v>115</v>
      </c>
      <c r="N59">
        <v>140</v>
      </c>
    </row>
    <row r="60" spans="13:14" x14ac:dyDescent="0.25">
      <c r="M60" t="s">
        <v>116</v>
      </c>
      <c r="N60">
        <v>140</v>
      </c>
    </row>
    <row r="61" spans="13:14" x14ac:dyDescent="0.25">
      <c r="M61" t="s">
        <v>117</v>
      </c>
      <c r="N61">
        <v>160</v>
      </c>
    </row>
    <row r="62" spans="13:14" x14ac:dyDescent="0.25">
      <c r="M62" t="s">
        <v>118</v>
      </c>
      <c r="N62">
        <v>180</v>
      </c>
    </row>
    <row r="63" spans="13:14" x14ac:dyDescent="0.25">
      <c r="M63" t="s">
        <v>119</v>
      </c>
      <c r="N63">
        <v>140</v>
      </c>
    </row>
    <row r="64" spans="13:14" x14ac:dyDescent="0.25">
      <c r="M64" t="s">
        <v>128</v>
      </c>
      <c r="N64">
        <v>140</v>
      </c>
    </row>
    <row r="65" spans="13:14" x14ac:dyDescent="0.25">
      <c r="M65" t="s">
        <v>120</v>
      </c>
      <c r="N65">
        <v>160</v>
      </c>
    </row>
    <row r="66" spans="13:14" x14ac:dyDescent="0.25">
      <c r="M66" t="s">
        <v>121</v>
      </c>
      <c r="N66">
        <v>140</v>
      </c>
    </row>
    <row r="67" spans="13:14" x14ac:dyDescent="0.25">
      <c r="M67" t="s">
        <v>122</v>
      </c>
      <c r="N67">
        <v>160</v>
      </c>
    </row>
  </sheetData>
  <sortState xmlns:xlrd2="http://schemas.microsoft.com/office/spreadsheetml/2017/richdata2" ref="A2:A34">
    <sortCondition ref="A2:A34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A0EFA94C9042B41A2CE333C85F49F3C" ma:contentTypeVersion="17" ma:contentTypeDescription="Opret et nyt dokument." ma:contentTypeScope="" ma:versionID="9904f033364396ef8281cbbdd98acb52">
  <xsd:schema xmlns:xsd="http://www.w3.org/2001/XMLSchema" xmlns:xs="http://www.w3.org/2001/XMLSchema" xmlns:p="http://schemas.microsoft.com/office/2006/metadata/properties" xmlns:ns2="91c11f37-851b-4718-8c56-358ee30490e9" xmlns:ns3="fee8b672-93f8-4b7b-af72-43ea33f79978" targetNamespace="http://schemas.microsoft.com/office/2006/metadata/properties" ma:root="true" ma:fieldsID="d9fc769c64f49b68c17851b847517a4c" ns2:_="" ns3:_="">
    <xsd:import namespace="91c11f37-851b-4718-8c56-358ee30490e9"/>
    <xsd:import namespace="fee8b672-93f8-4b7b-af72-43ea33f799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c11f37-851b-4718-8c56-358ee30490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ledmærker" ma:readOnly="false" ma:fieldId="{5cf76f15-5ced-4ddc-b409-7134ff3c332f}" ma:taxonomyMulti="true" ma:sspId="3fe80aff-8094-4148-a725-0517f31fcd5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e8b672-93f8-4b7b-af72-43ea33f799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87ee1d4-3680-4dc2-9333-936c697e7cd9}" ma:internalName="TaxCatchAll" ma:showField="CatchAllData" ma:web="fee8b672-93f8-4b7b-af72-43ea33f799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2B026D-D54E-4984-A8F7-AC696A076951}"/>
</file>

<file path=customXml/itemProps2.xml><?xml version="1.0" encoding="utf-8"?>
<ds:datastoreItem xmlns:ds="http://schemas.openxmlformats.org/officeDocument/2006/customXml" ds:itemID="{79341AF4-1F0A-4FD5-BF97-1B8117D3A6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Navngivne områder</vt:lpstr>
      </vt:variant>
      <vt:variant>
        <vt:i4>4</vt:i4>
      </vt:variant>
    </vt:vector>
  </HeadingPairs>
  <TitlesOfParts>
    <vt:vector size="6" baseType="lpstr">
      <vt:lpstr>Beregner</vt:lpstr>
      <vt:lpstr>Data</vt:lpstr>
      <vt:lpstr>Ja_Nej</vt:lpstr>
      <vt:lpstr>Land</vt:lpstr>
      <vt:lpstr>LandL</vt:lpstr>
      <vt:lpstr>Learner</vt:lpstr>
    </vt:vector>
  </TitlesOfParts>
  <Company>Aarhus Kommune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Line Sheridan</dc:creator>
  <cp:lastModifiedBy>Line Sheridan</cp:lastModifiedBy>
  <dcterms:created xsi:type="dcterms:W3CDTF">2023-01-04T13:53:26Z</dcterms:created>
  <dcterms:modified xsi:type="dcterms:W3CDTF">2023-12-05T12:08:52Z</dcterms:modified>
</cp:coreProperties>
</file>